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s Bacen\Consignado INSS\Solicitacao Marco_2024\"/>
    </mc:Choice>
  </mc:AlternateContent>
  <xr:revisionPtr revIDLastSave="0" documentId="13_ncr:1_{019CEE66-722F-4188-8A13-890405219EA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axas acima de 2,14%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" i="1" l="1"/>
  <c r="G4" i="1"/>
  <c r="P4" i="1"/>
  <c r="M2" i="1"/>
  <c r="N2" i="1" s="1"/>
  <c r="O2" i="1" s="1"/>
  <c r="P2" i="1" s="1"/>
  <c r="M3" i="1"/>
  <c r="M4" i="1"/>
  <c r="O4" i="1" s="1"/>
  <c r="N3" i="1" l="1"/>
  <c r="O3" i="1" s="1"/>
  <c r="P3" i="1" s="1"/>
  <c r="I2" i="1" l="1"/>
  <c r="I4" i="1"/>
  <c r="H4" i="1"/>
  <c r="I3" i="1"/>
  <c r="G3" i="1"/>
  <c r="H3" i="1" s="1"/>
  <c r="G2" i="1"/>
  <c r="H2" i="1" s="1"/>
  <c r="J2" i="1" l="1"/>
  <c r="J3" i="1"/>
  <c r="J4" i="1"/>
</calcChain>
</file>

<file path=xl/sharedStrings.xml><?xml version="1.0" encoding="utf-8"?>
<sst xmlns="http://schemas.openxmlformats.org/spreadsheetml/2006/main" count="19" uniqueCount="19">
  <si>
    <t>CBC_INSTITUICAO_FINANCEIRA</t>
  </si>
  <si>
    <t>NUMERO_CONTRATO</t>
  </si>
  <si>
    <t>DATA_INCLUSAO_EMPRESTIMO_OU_DESCONTO_CARTAO</t>
  </si>
  <si>
    <t>QTDE_PARCELAS</t>
  </si>
  <si>
    <t>VALOR_PARCELA</t>
  </si>
  <si>
    <t>VALOR_EMPRESTIMO</t>
  </si>
  <si>
    <t>Juros de acerto de 29 dias</t>
  </si>
  <si>
    <t>Valor do Empréstimo acrescido de juros de acerto de 29 dias</t>
  </si>
  <si>
    <t>Taxa de juros calculada com dados do e-Consignado</t>
  </si>
  <si>
    <t>Taxa de juros calculada com juros de acerto de 30 dias</t>
  </si>
  <si>
    <t xml:space="preserve"> 2.334,09 </t>
  </si>
  <si>
    <t>Data da Venda</t>
  </si>
  <si>
    <t>Primeiro Vencimento</t>
  </si>
  <si>
    <t>Dias de Carência</t>
  </si>
  <si>
    <t>Valor do Empréstimo acrescido de juros de acerto</t>
  </si>
  <si>
    <t>Juros de acerto Conforme carência</t>
  </si>
  <si>
    <t>Taxa de juros calculada com juros de acerto</t>
  </si>
  <si>
    <t>* Recalculo considerando carência correta.</t>
  </si>
  <si>
    <t xml:space="preserve"> No calculo enviado, não está considerando o valor total da Carência, ou como nomeado pelo autor, "Juros de Acerto" que é aquele que extrapola os 30 dias após a venda até o primeiro vencimento da parcela. Quando considerado os Juros de Acerto corretos, chegamos a taxa de 2,14%, conforme explicitado no calculo acima. Usando a mesma métrica de calculo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</si>
</sst>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3" formatCode="_-* #,##0.00_-;\-* #,##0.00_-;_-* &quot;-&quot;??_-;_-@_-"/>
    <numFmt numFmtId="164" formatCode="_-* #,##0.00_-;\-* #,##0.00_-;_-* \-??_-;_-@_-"/>
    <numFmt numFmtId="165" formatCode="d/m/yyyy"/>
    <numFmt numFmtId="166" formatCode="_-* #,##0.0000_-;\-* #,##0.0000_-;_-* \-??_-;_-@_-"/>
  </numFmts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Border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horizontal="center" vertical="center"/>
    </xf>
    <xf numFmtId="164" fontId="2" fillId="2" borderId="0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1" applyFont="1" applyFill="1" applyBorder="1" applyAlignment="1" applyProtection="1">
      <alignment horizontal="center" vertical="center"/>
    </xf>
    <xf numFmtId="164" fontId="1" fillId="2" borderId="2" xfId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4" fontId="2" fillId="2" borderId="4" xfId="1" applyFill="1" applyBorder="1" applyAlignment="1" applyProtection="1">
      <alignment horizontal="center" vertical="center"/>
    </xf>
    <xf numFmtId="10" fontId="0" fillId="2" borderId="4" xfId="0" applyNumberFormat="1" applyFill="1" applyBorder="1" applyAlignment="1">
      <alignment horizontal="center" vertical="center"/>
    </xf>
    <xf numFmtId="10" fontId="0" fillId="2" borderId="0" xfId="2" applyNumberFormat="1" applyFont="1" applyFill="1" applyAlignment="1">
      <alignment horizontal="center" vertical="center"/>
    </xf>
    <xf numFmtId="8" fontId="0" fillId="2" borderId="0" xfId="0" applyNumberFormat="1" applyFill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14" fontId="2" fillId="2" borderId="0" xfId="1" applyNumberFormat="1" applyFill="1" applyBorder="1" applyAlignment="1" applyProtection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6" fontId="0" fillId="0" borderId="0" xfId="0" applyNumberFormat="1"/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0" fontId="0" fillId="2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1" applyFont="1" applyFill="1" applyBorder="1" applyAlignment="1" applyProtection="1">
      <alignment horizontal="center" vertical="center" wrapText="1"/>
    </xf>
    <xf numFmtId="14" fontId="0" fillId="3" borderId="10" xfId="2" applyNumberFormat="1" applyFont="1" applyFill="1" applyBorder="1" applyAlignment="1">
      <alignment horizontal="center" vertical="center"/>
    </xf>
    <xf numFmtId="10" fontId="0" fillId="2" borderId="12" xfId="0" applyNumberFormat="1" applyFill="1" applyBorder="1" applyAlignment="1">
      <alignment horizontal="center" vertical="center"/>
    </xf>
    <xf numFmtId="0" fontId="0" fillId="0" borderId="13" xfId="0" applyBorder="1"/>
    <xf numFmtId="0" fontId="0" fillId="2" borderId="13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10" fontId="3" fillId="3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3">
    <cellStyle name="Normal" xfId="0" builtinId="0"/>
    <cellStyle name="Porcentagem" xfId="2" builtinId="5"/>
    <cellStyle name="Vírgula" xfId="1" builtinId="3"/>
  </cellStyles>
  <dxfs count="19">
    <dxf>
      <border diagonalUp="0" diagonalDown="0" outline="0">
        <left/>
        <right style="medium">
          <color indexed="64"/>
        </right>
        <top/>
        <bottom/>
      </border>
    </dxf>
    <dxf>
      <numFmt numFmtId="14" formatCode="0.00%"/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_-* #,##0.0000_-;\-* #,##0.0000_-;_-* \-??_-;_-@_-"/>
    </dxf>
    <dxf>
      <numFmt numFmtId="164" formatCode="_-* #,##0.00_-;\-* #,##0.00_-;_-* \-??_-;_-@_-"/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numFmt numFmtId="164" formatCode="_-* #,##0.00_-;\-* #,##0.00_-;_-* \-??_-;_-@_-"/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numFmt numFmtId="164" formatCode="_-* #,##0.00_-;\-* #,##0.00_-;_-* \-??_-;_-@_-"/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numFmt numFmtId="164" formatCode="_-* #,##0.00_-;\-* #,##0.00_-;_-* \-??_-;_-@_-"/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FFCC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</font>
      <numFmt numFmtId="13" formatCode="0%"/>
      <fill>
        <patternFill patternType="solid">
          <fgColor rgb="FFFFFFCC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.00_-;\-* #,##0.00_-;_-* \-??_-;_-@_-"/>
      <fill>
        <patternFill patternType="solid">
          <fgColor rgb="FFFFFFCC"/>
          <bgColor theme="9" tint="0.79998168889431442"/>
        </patternFill>
      </fill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numFmt numFmtId="164" formatCode="_-* #,##0.00_-;\-* #,##0.00_-;_-* \-??_-;_-@_-"/>
      <fill>
        <patternFill patternType="solid">
          <fgColor rgb="FFFFFFCC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rgb="FFFFFFCC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rgb="FFFFFFCC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rgb="FFFFFFCC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auto="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P5" totalsRowCount="1">
  <tableColumns count="16">
    <tableColumn id="1" xr3:uid="{00000000-0010-0000-0000-000001000000}" name="CBC_INSTITUICAO_FINANCEIRA" totalsRowDxfId="11"/>
    <tableColumn id="2" xr3:uid="{00000000-0010-0000-0000-000002000000}" name="NUMERO_CONTRATO" totalsRowDxfId="10"/>
    <tableColumn id="3" xr3:uid="{00000000-0010-0000-0000-000003000000}" name="DATA_INCLUSAO_EMPRESTIMO_OU_DESCONTO_CARTAO" totalsRowDxfId="9"/>
    <tableColumn id="4" xr3:uid="{00000000-0010-0000-0000-000004000000}" name="QTDE_PARCELAS" totalsRowDxfId="8"/>
    <tableColumn id="5" xr3:uid="{00000000-0010-0000-0000-000005000000}" name="VALOR_PARCELA" totalsRowDxfId="7"/>
    <tableColumn id="6" xr3:uid="{00000000-0010-0000-0000-000006000000}" name="VALOR_EMPRESTIMO" totalsRowLabel=" 2.334,09 " totalsRowDxfId="6"/>
    <tableColumn id="7" xr3:uid="{00000000-0010-0000-0000-000007000000}" name="Juros de acerto de 29 dias" totalsRowDxfId="5"/>
    <tableColumn id="8" xr3:uid="{00000000-0010-0000-0000-000008000000}" name="Valor do Empréstimo acrescido de juros de acerto de 29 dias" totalsRowDxfId="4"/>
    <tableColumn id="9" xr3:uid="{00000000-0010-0000-0000-000009000000}" name="Taxa de juros calculada com dados do e-Consignado" totalsRowDxfId="3"/>
    <tableColumn id="10" xr3:uid="{00000000-0010-0000-0000-00000A000000}" name="Taxa de juros calculada com juros de acerto de 30 dias" dataDxfId="18" totalsRowDxfId="2"/>
    <tableColumn id="11" xr3:uid="{BF5D8BF4-B4E3-4169-86D1-9EACEEA7266D}" name="Data da Venda" dataDxfId="17" totalsRowDxfId="1" dataCellStyle="Porcentagem"/>
    <tableColumn id="14" xr3:uid="{0A31D5C2-C8B1-440C-97DD-C72679633F53}" name="Primeiro Vencimento" dataDxfId="16"/>
    <tableColumn id="15" xr3:uid="{BE9D38EF-A43B-410E-B40D-2139C5695180}" name="Dias de Carência" dataDxfId="15">
      <calculatedColumnFormula>Tabela1[[#This Row],[Primeiro Vencimento]]-Tabela1[[#This Row],[Data da Venda]]</calculatedColumnFormula>
    </tableColumn>
    <tableColumn id="16" xr3:uid="{C542828D-5F94-413C-A004-6761AF185B69}" name="Juros de acerto Conforme carência" dataDxfId="14">
      <calculatedColumnFormula>((Tabela1[[#This Row],[VALOR_EMPRESTIMO]]*0.0214)/30)*(Tabela1[[#This Row],[Dias de Carência]]-30)</calculatedColumnFormula>
    </tableColumn>
    <tableColumn id="17" xr3:uid="{0FC36544-D012-4CB7-B274-9320F8F7E702}" name="Valor do Empréstimo acrescido de juros de acerto" dataDxfId="13">
      <calculatedColumnFormula>Tabela1[[#This Row],[VALOR_EMPRESTIMO]]+Tabela1[[#This Row],[Juros de acerto Conforme carência]]</calculatedColumnFormula>
    </tableColumn>
    <tableColumn id="18" xr3:uid="{52F138EC-85F4-4E4B-B698-6E55954F158C}" name="Taxa de juros calculada com juros de acerto" dataDxfId="12" totalsRowDxfId="0">
      <calculatedColumnFormula>RATE(Tabela1[[#This Row],[QTDE_PARCELAS]],-Tabela1[[#This Row],[VALOR_PARCELA]],Tabela1[[#This Row],[Valor do Empréstimo acrescido de juros de acerto]],,0,1)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F1" zoomScale="85" zoomScaleNormal="85" workbookViewId="0">
      <pane ySplit="1" topLeftCell="A2" activePane="bottomLeft" state="frozen"/>
      <selection pane="bottomLeft" activeCell="B4" sqref="B4"/>
    </sheetView>
  </sheetViews>
  <sheetFormatPr defaultColWidth="9.08984375" defaultRowHeight="14.5" x14ac:dyDescent="0.35"/>
  <cols>
    <col min="1" max="1" width="27" style="1" customWidth="1"/>
    <col min="2" max="2" width="21.81640625" style="1" customWidth="1"/>
    <col min="3" max="3" width="47" style="1" customWidth="1"/>
    <col min="4" max="4" width="16.08984375" style="1" customWidth="1"/>
    <col min="5" max="5" width="17.54296875" style="2" customWidth="1"/>
    <col min="6" max="6" width="20.81640625" style="2" customWidth="1"/>
    <col min="7" max="7" width="15.81640625" style="1" customWidth="1"/>
    <col min="8" max="8" width="23.81640625" style="2" customWidth="1"/>
    <col min="9" max="9" width="24.54296875" style="2" customWidth="1"/>
    <col min="10" max="12" width="24.54296875" style="1" customWidth="1"/>
    <col min="13" max="13" width="15.453125" style="1" bestFit="1" customWidth="1"/>
    <col min="14" max="14" width="11.90625" style="1" customWidth="1"/>
    <col min="15" max="15" width="13" style="1" customWidth="1"/>
    <col min="16" max="16384" width="9.08984375" style="1"/>
  </cols>
  <sheetData>
    <row r="1" spans="1:16" ht="65" x14ac:dyDescent="0.3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7" t="s">
        <v>8</v>
      </c>
      <c r="J1" s="22" t="s">
        <v>9</v>
      </c>
      <c r="K1" s="24" t="s">
        <v>11</v>
      </c>
      <c r="L1" s="25" t="s">
        <v>12</v>
      </c>
      <c r="M1" s="25" t="s">
        <v>13</v>
      </c>
      <c r="N1" s="26" t="s">
        <v>15</v>
      </c>
      <c r="O1" s="26" t="s">
        <v>14</v>
      </c>
      <c r="P1" s="31" t="s">
        <v>16</v>
      </c>
    </row>
    <row r="2" spans="1:16" x14ac:dyDescent="0.35">
      <c r="A2" s="8">
        <v>957</v>
      </c>
      <c r="B2" s="9">
        <v>45876523</v>
      </c>
      <c r="C2" s="10">
        <v>44960</v>
      </c>
      <c r="D2" s="9">
        <v>84</v>
      </c>
      <c r="E2" s="11">
        <v>32.4</v>
      </c>
      <c r="F2" s="11">
        <v>1226.75</v>
      </c>
      <c r="G2" s="11">
        <f>((Tabela1[[#This Row],[VALOR_EMPRESTIMO]]*0.0214)/30)*29</f>
        <v>25.377368333333333</v>
      </c>
      <c r="H2" s="11">
        <f>Tabela1[[#This Row],[Juros de acerto de 29 dias]]+Tabela1[[#This Row],[VALOR_EMPRESTIMO]]</f>
        <v>1252.1273683333334</v>
      </c>
      <c r="I2" s="12">
        <f>RATE(Tabela1[[#This Row],[QTDE_PARCELAS]],-Tabela1[[#This Row],[VALOR_PARCELA]],Tabela1[[#This Row],[VALOR_EMPRESTIMO]],,0,1)</f>
        <v>2.2253387548733548E-2</v>
      </c>
      <c r="J2" s="23">
        <f>RATE(Tabela1[[#This Row],[QTDE_PARCELAS]],-Tabela1[[#This Row],[VALOR_PARCELA]],Tabela1[[#This Row],[Valor do Empréstimo acrescido de juros de acerto de 29 dias]],,0,1)</f>
        <v>2.1565339862134391E-2</v>
      </c>
      <c r="K2" s="27">
        <v>44960</v>
      </c>
      <c r="L2" s="20">
        <v>45026</v>
      </c>
      <c r="M2" s="19">
        <f>Tabela1[[#This Row],[Primeiro Vencimento]]-Tabela1[[#This Row],[Data da Venda]]</f>
        <v>66</v>
      </c>
      <c r="N2" s="21">
        <f>((Tabela1[[#This Row],[VALOR_EMPRESTIMO]]*0.0214)/30)*(Tabela1[[#This Row],[Dias de Carência]]-30)</f>
        <v>31.502939999999999</v>
      </c>
      <c r="O2" s="21">
        <f>Tabela1[[#This Row],[VALOR_EMPRESTIMO]]+Tabela1[[#This Row],[Juros de acerto Conforme carência]]</f>
        <v>1258.2529400000001</v>
      </c>
      <c r="P2" s="32">
        <f>RATE(Tabela1[[#This Row],[QTDE_PARCELAS]],-Tabela1[[#This Row],[VALOR_PARCELA]],Tabela1[[#This Row],[Valor do Empréstimo acrescido de juros de acerto]],,0,1)</f>
        <v>2.1402538524251603E-2</v>
      </c>
    </row>
    <row r="3" spans="1:16" x14ac:dyDescent="0.35">
      <c r="A3" s="8">
        <v>957</v>
      </c>
      <c r="B3" s="9">
        <v>45876522</v>
      </c>
      <c r="C3" s="10">
        <v>44960</v>
      </c>
      <c r="D3" s="9">
        <v>84</v>
      </c>
      <c r="E3" s="11">
        <v>29.44</v>
      </c>
      <c r="F3" s="11">
        <v>1114.68</v>
      </c>
      <c r="G3" s="11">
        <f>((Tabela1[[#This Row],[VALOR_EMPRESTIMO]]*0.0214)/30)*29</f>
        <v>23.0590136</v>
      </c>
      <c r="H3" s="11">
        <f>Tabela1[[#This Row],[Juros de acerto de 29 dias]]+Tabela1[[#This Row],[VALOR_EMPRESTIMO]]</f>
        <v>1137.7390136000001</v>
      </c>
      <c r="I3" s="12">
        <f>RATE(Tabela1[[#This Row],[QTDE_PARCELAS]],-Tabela1[[#This Row],[VALOR_PARCELA]],Tabela1[[#This Row],[VALOR_EMPRESTIMO]],,0,1)</f>
        <v>2.225328272316518E-2</v>
      </c>
      <c r="J3" s="23">
        <f>RATE(Tabela1[[#This Row],[QTDE_PARCELAS]],-Tabela1[[#This Row],[VALOR_PARCELA]],Tabela1[[#This Row],[Valor do Empréstimo acrescido de juros de acerto de 29 dias]],,0,1)</f>
        <v>2.1565236264827165E-2</v>
      </c>
      <c r="K3" s="27">
        <v>44960</v>
      </c>
      <c r="L3" s="20">
        <v>45026</v>
      </c>
      <c r="M3" s="19">
        <f>Tabela1[[#This Row],[Primeiro Vencimento]]-Tabela1[[#This Row],[Data da Venda]]</f>
        <v>66</v>
      </c>
      <c r="N3" s="21">
        <f>((Tabela1[[#This Row],[VALOR_EMPRESTIMO]]*0.0214)/30)*(Tabela1[[#This Row],[Dias de Carência]]-30)</f>
        <v>28.6249824</v>
      </c>
      <c r="O3" s="21">
        <f>Tabela1[[#This Row],[VALOR_EMPRESTIMO]]+Tabela1[[#This Row],[Juros de acerto Conforme carência]]</f>
        <v>1143.3049824</v>
      </c>
      <c r="P3" s="32">
        <f>RATE(Tabela1[[#This Row],[QTDE_PARCELAS]],-Tabela1[[#This Row],[VALOR_PARCELA]],Tabela1[[#This Row],[Valor do Empréstimo acrescido de juros de acerto]],,0,1)</f>
        <v>2.1402435215274004E-2</v>
      </c>
    </row>
    <row r="4" spans="1:16" x14ac:dyDescent="0.35">
      <c r="A4" s="8">
        <v>957</v>
      </c>
      <c r="B4" s="9">
        <v>45593528</v>
      </c>
      <c r="C4" s="10">
        <v>44930</v>
      </c>
      <c r="D4" s="9">
        <v>84</v>
      </c>
      <c r="E4" s="11">
        <v>63.66</v>
      </c>
      <c r="F4" s="11">
        <v>2412.11</v>
      </c>
      <c r="G4" s="11">
        <f>((Tabela1[[#This Row],[VALOR_EMPRESTIMO]]*0.0214)/30)*29</f>
        <v>49.898515533333338</v>
      </c>
      <c r="H4" s="11">
        <f>Tabela1[[#This Row],[Juros de acerto de 29 dias]]+Tabela1[[#This Row],[VALOR_EMPRESTIMO]]</f>
        <v>2462.0085155333336</v>
      </c>
      <c r="I4" s="12">
        <f>RATE(Tabela1[[#This Row],[QTDE_PARCELAS]],-Tabela1[[#This Row],[VALOR_PARCELA]],Tabela1[[#This Row],[VALOR_EMPRESTIMO]],,0,1)</f>
        <v>2.2228531775094731E-2</v>
      </c>
      <c r="J4" s="23">
        <f>RATE(Tabela1[[#This Row],[QTDE_PARCELAS]],-Tabela1[[#This Row],[VALOR_PARCELA]],Tabela1[[#This Row],[Valor do Empréstimo acrescido de juros de acerto de 29 dias]],,0,1)</f>
        <v>2.1540775262640883E-2</v>
      </c>
      <c r="K4" s="27">
        <v>44930</v>
      </c>
      <c r="L4" s="20">
        <v>44995</v>
      </c>
      <c r="M4" s="19">
        <f>Tabela1[[#This Row],[Primeiro Vencimento]]-Tabela1[[#This Row],[Data da Venda]]</f>
        <v>65</v>
      </c>
      <c r="N4" s="21">
        <f>((Tabela1[[#This Row],[VALOR_EMPRESTIMO]]*0.0214)/30)*(Tabela1[[#This Row],[Dias de Carência]]-30)</f>
        <v>60.222346333333334</v>
      </c>
      <c r="O4" s="21">
        <f>Tabela1[[#This Row],[VALOR_EMPRESTIMO]]+Tabela1[[#This Row],[Juros de acerto Conforme carência]]</f>
        <v>2472.3323463333336</v>
      </c>
      <c r="P4" s="32">
        <f>RATE(Tabela1[[#This Row],[QTDE_PARCELAS]],-Tabela1[[#This Row],[VALOR_PARCELA]],Tabela1[[#This Row],[Valor do Empréstimo acrescido de juros de acerto]],,0,1)</f>
        <v>2.1401213592165107E-2</v>
      </c>
    </row>
    <row r="5" spans="1:16" x14ac:dyDescent="0.35">
      <c r="E5" s="17"/>
      <c r="F5" s="17" t="s">
        <v>10</v>
      </c>
      <c r="H5" s="17"/>
      <c r="I5" s="17"/>
      <c r="J5" s="18"/>
      <c r="K5" s="28"/>
      <c r="L5"/>
      <c r="M5"/>
      <c r="N5"/>
      <c r="O5"/>
      <c r="P5" s="29"/>
    </row>
    <row r="6" spans="1:16" x14ac:dyDescent="0.35">
      <c r="K6" s="39" t="s">
        <v>17</v>
      </c>
      <c r="L6" s="40"/>
      <c r="P6" s="30"/>
    </row>
    <row r="7" spans="1:16" x14ac:dyDescent="0.35">
      <c r="G7" s="15"/>
      <c r="J7" s="13"/>
      <c r="K7" s="33" t="s">
        <v>18</v>
      </c>
      <c r="L7" s="34"/>
      <c r="M7" s="34"/>
      <c r="N7" s="34"/>
      <c r="O7" s="34"/>
      <c r="P7" s="35"/>
    </row>
    <row r="8" spans="1:16" x14ac:dyDescent="0.35">
      <c r="K8" s="33"/>
      <c r="L8" s="34"/>
      <c r="M8" s="34"/>
      <c r="N8" s="34"/>
      <c r="O8" s="34"/>
      <c r="P8" s="35"/>
    </row>
    <row r="9" spans="1:16" x14ac:dyDescent="0.35">
      <c r="J9" s="13"/>
      <c r="K9" s="33"/>
      <c r="L9" s="34"/>
      <c r="M9" s="34"/>
      <c r="N9" s="34"/>
      <c r="O9" s="34"/>
      <c r="P9" s="35"/>
    </row>
    <row r="10" spans="1:16" x14ac:dyDescent="0.35">
      <c r="J10" s="14"/>
      <c r="K10" s="33"/>
      <c r="L10" s="34"/>
      <c r="M10" s="34"/>
      <c r="N10" s="34"/>
      <c r="O10" s="34"/>
      <c r="P10" s="35"/>
    </row>
    <row r="11" spans="1:16" x14ac:dyDescent="0.35">
      <c r="K11" s="33"/>
      <c r="L11" s="34"/>
      <c r="M11" s="34"/>
      <c r="N11" s="34"/>
      <c r="O11" s="34"/>
      <c r="P11" s="35"/>
    </row>
    <row r="12" spans="1:16" x14ac:dyDescent="0.35">
      <c r="H12" s="16"/>
      <c r="K12" s="33"/>
      <c r="L12" s="34"/>
      <c r="M12" s="34"/>
      <c r="N12" s="34"/>
      <c r="O12" s="34"/>
      <c r="P12" s="35"/>
    </row>
    <row r="13" spans="1:16" x14ac:dyDescent="0.35">
      <c r="H13" s="16"/>
      <c r="K13" s="33"/>
      <c r="L13" s="34"/>
      <c r="M13" s="34"/>
      <c r="N13" s="34"/>
      <c r="O13" s="34"/>
      <c r="P13" s="35"/>
    </row>
    <row r="14" spans="1:16" x14ac:dyDescent="0.35">
      <c r="H14" s="16"/>
      <c r="K14" s="33"/>
      <c r="L14" s="34"/>
      <c r="M14" s="34"/>
      <c r="N14" s="34"/>
      <c r="O14" s="34"/>
      <c r="P14" s="35"/>
    </row>
    <row r="15" spans="1:16" ht="15" thickBot="1" x14ac:dyDescent="0.4">
      <c r="K15" s="36"/>
      <c r="L15" s="37"/>
      <c r="M15" s="37"/>
      <c r="N15" s="37"/>
      <c r="O15" s="37"/>
      <c r="P15" s="38"/>
    </row>
  </sheetData>
  <mergeCells count="2">
    <mergeCell ref="K7:P15"/>
    <mergeCell ref="K6:L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Taxas acima de 2,14%</vt:lpstr>
    </vt:vector>
  </TitlesOfParts>
  <Company>CGU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Devola da Rocha Carvalho</dc:creator>
  <dc:description/>
  <cp:lastModifiedBy>Paula Haubert</cp:lastModifiedBy>
  <cp:revision>5</cp:revision>
  <dcterms:created xsi:type="dcterms:W3CDTF">2023-08-14T19:59:49Z</dcterms:created>
  <dcterms:modified xsi:type="dcterms:W3CDTF">2024-03-26T13:13:54Z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0x0101009371EFF7BCF9134A9FC34DEBF1AFF8DF</vt:lpwstr>
  </property>
  <property fmtid="{D5CDD505-2E9C-101B-9397-08002B2CF9AE}" pid="3" name="MediaServiceImageTags">
    <vt:lpwstr/>
  </property>
</Properties>
</file>